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0320" windowHeight="1380"/>
  </bookViews>
  <sheets>
    <sheet name="балансы" sheetId="1" r:id="rId1"/>
  </sheets>
  <definedNames>
    <definedName name="sub_1006" localSheetId="0">балансы!$A$1</definedName>
    <definedName name="sub_100611" localSheetId="0">балансы!$A$10</definedName>
    <definedName name="sub_100613" localSheetId="0">балансы!$A$16</definedName>
  </definedNames>
  <calcPr calcId="144525"/>
</workbook>
</file>

<file path=xl/calcChain.xml><?xml version="1.0" encoding="utf-8"?>
<calcChain xmlns="http://schemas.openxmlformats.org/spreadsheetml/2006/main">
  <c r="T19" i="1" l="1"/>
  <c r="T16" i="1"/>
  <c r="S16" i="1"/>
  <c r="T14" i="1"/>
  <c r="J25" i="1"/>
  <c r="J18" i="1"/>
  <c r="J20" i="1"/>
  <c r="I20" i="1"/>
  <c r="I15" i="1"/>
  <c r="S11" i="1" l="1"/>
  <c r="R19" i="1" l="1"/>
  <c r="T17" i="1"/>
  <c r="T11" i="1" s="1"/>
  <c r="R11" i="1" s="1"/>
  <c r="R16" i="1"/>
  <c r="R14" i="1"/>
  <c r="S9" i="1"/>
  <c r="T9" i="1" l="1"/>
  <c r="R9" i="1"/>
  <c r="R17" i="1"/>
  <c r="G15" i="1" l="1"/>
  <c r="G9" i="1" l="1"/>
  <c r="J23" i="1"/>
  <c r="H18" i="1"/>
  <c r="H20" i="1"/>
  <c r="H25" i="1"/>
  <c r="I9" i="1"/>
  <c r="G23" i="1"/>
  <c r="G21" i="1" s="1"/>
  <c r="E23" i="1"/>
  <c r="F23" i="1"/>
  <c r="D23" i="1"/>
  <c r="D21" i="1" s="1"/>
  <c r="D9" i="1"/>
  <c r="E9" i="1"/>
  <c r="F9" i="1"/>
  <c r="E21" i="1"/>
  <c r="F21" i="1"/>
  <c r="C19" i="1"/>
  <c r="C12" i="1"/>
  <c r="C13" i="1"/>
  <c r="C14" i="1"/>
  <c r="C15" i="1"/>
  <c r="C16" i="1"/>
  <c r="C17" i="1"/>
  <c r="C18" i="1"/>
  <c r="C20" i="1"/>
  <c r="C22" i="1"/>
  <c r="C25" i="1"/>
  <c r="C26" i="1"/>
  <c r="C27" i="1"/>
  <c r="C28" i="1"/>
  <c r="C10" i="1"/>
  <c r="J21" i="1" l="1"/>
  <c r="J15" i="1"/>
  <c r="C23" i="1"/>
  <c r="H23" i="1"/>
  <c r="H21" i="1"/>
  <c r="C21" i="1"/>
  <c r="C9" i="1"/>
  <c r="H15" i="1" l="1"/>
  <c r="J9" i="1"/>
  <c r="H9" i="1" s="1"/>
</calcChain>
</file>

<file path=xl/sharedStrings.xml><?xml version="1.0" encoding="utf-8"?>
<sst xmlns="http://schemas.openxmlformats.org/spreadsheetml/2006/main" count="87" uniqueCount="58">
  <si>
    <t>Баланс электрической энергии по сетям ВН, СН1, СН11 и НН</t>
  </si>
  <si>
    <t>Показатели</t>
  </si>
  <si>
    <t>Всего</t>
  </si>
  <si>
    <t>ВН</t>
  </si>
  <si>
    <t>СН1</t>
  </si>
  <si>
    <t>СН11</t>
  </si>
  <si>
    <t>НН</t>
  </si>
  <si>
    <t>1.</t>
  </si>
  <si>
    <t>1.1.</t>
  </si>
  <si>
    <t>из смежной сети, всего</t>
  </si>
  <si>
    <t>в том числе из сети</t>
  </si>
  <si>
    <t>1.2.</t>
  </si>
  <si>
    <t>от электростанций ПЭ (ЭСО)</t>
  </si>
  <si>
    <t>1.3.</t>
  </si>
  <si>
    <t>от других поставщиков (в т.ч. с оптового рынка)</t>
  </si>
  <si>
    <t>1.4.</t>
  </si>
  <si>
    <t>поступление эл. энергии от других организаций</t>
  </si>
  <si>
    <t>2.</t>
  </si>
  <si>
    <t>Потери электроэнергии в сети</t>
  </si>
  <si>
    <t>3.</t>
  </si>
  <si>
    <t>4.</t>
  </si>
  <si>
    <t>Полезный отпуск из сети</t>
  </si>
  <si>
    <t>в т.ч.</t>
  </si>
  <si>
    <t>4.1.</t>
  </si>
  <si>
    <t>собственным потребителям ЭСО</t>
  </si>
  <si>
    <t>из них:</t>
  </si>
  <si>
    <t>потребителям, присоединенным к центру питания</t>
  </si>
  <si>
    <t>на генераторном напряжении</t>
  </si>
  <si>
    <t>4.2.</t>
  </si>
  <si>
    <t>потребителям оптового рынка</t>
  </si>
  <si>
    <t>4.3.</t>
  </si>
  <si>
    <t>сальдо переток в другие организации</t>
  </si>
  <si>
    <t>2012 год</t>
  </si>
  <si>
    <t>Электрическая мощность по диапазонам напряжения ЭСО</t>
  </si>
  <si>
    <t>МВт</t>
  </si>
  <si>
    <t>Поступление мощности в сеть, всего</t>
  </si>
  <si>
    <t>из смежной сети</t>
  </si>
  <si>
    <t>от электростанций ПЭ</t>
  </si>
  <si>
    <t>от других организаций</t>
  </si>
  <si>
    <t>Потери в сети</t>
  </si>
  <si>
    <t>то же в %</t>
  </si>
  <si>
    <t>Мощность на производственные и хозяйственные нужды</t>
  </si>
  <si>
    <t>в другие организации</t>
  </si>
  <si>
    <t>Таблица N П 1.4</t>
  </si>
  <si>
    <t>№ п.п.</t>
  </si>
  <si>
    <t>то же в % (п. 1.1/п. 1.3)</t>
  </si>
  <si>
    <t>Фамилия, имя, отчество</t>
  </si>
  <si>
    <t>Поступление эл. энергии в сеть, всего</t>
  </si>
  <si>
    <t>млн.кВтч.</t>
  </si>
  <si>
    <t>Таблица N П 1.5</t>
  </si>
  <si>
    <t>2.1.</t>
  </si>
  <si>
    <t>Полезный отпуск мощности потребителям, в т.ч.:</t>
  </si>
  <si>
    <t>заявленная (расчетная) мощность собственных потребителей, пользующихся региональными электрическими сетями</t>
  </si>
  <si>
    <t>заявленная (расчетная) мощность потребителей оптового рынка</t>
  </si>
  <si>
    <t>Налабордина Анна Владимировна</t>
  </si>
  <si>
    <t>Мурсалимов Михаил Владимирович</t>
  </si>
  <si>
    <t>Расход электроэнергии на производственные                              и хозяйственные нужды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</si>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</sst>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00"/>
    <numFmt numFmtId="166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rgb="FF26282F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" fontId="1" fillId="0" borderId="7" xfId="0" applyNumberFormat="1" applyFont="1" applyBorder="1" applyAlignment="1">
      <alignment horizontal="center" vertical="center" wrapText="1"/>
    </xf>
    <xf numFmtId="16" fontId="1" fillId="0" borderId="9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</cellXfs>
  <cellStyles count="3">
    <cellStyle name="Обычный" xfId="0" builtinId="0"/>
    <cellStyle name="Обычный 14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T16" sqref="T16"/>
    </sheetView>
  </sheetViews>
  <sheetFormatPr defaultRowHeight="15" x14ac:dyDescent="0.25"/>
  <cols>
    <col min="1" max="1" width="5" customWidth="1"/>
    <col min="2" max="2" width="48.7109375" customWidth="1"/>
    <col min="3" max="3" width="9.5703125" hidden="1" customWidth="1"/>
    <col min="4" max="7" width="0" hidden="1" customWidth="1"/>
    <col min="8" max="8" width="9.5703125" bestFit="1" customWidth="1"/>
    <col min="9" max="12" width="9.28515625" bestFit="1" customWidth="1"/>
    <col min="15" max="15" width="6" customWidth="1"/>
    <col min="17" max="17" width="37.28515625" customWidth="1"/>
  </cols>
  <sheetData>
    <row r="1" spans="1:22" ht="16.5" x14ac:dyDescent="0.25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O1" s="52" t="s">
        <v>49</v>
      </c>
      <c r="P1" s="52"/>
      <c r="Q1" s="52"/>
      <c r="R1" s="52"/>
      <c r="S1" s="52"/>
      <c r="T1" s="52"/>
      <c r="U1" s="52"/>
      <c r="V1" s="52"/>
    </row>
    <row r="2" spans="1:22" ht="16.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O2" s="2"/>
      <c r="P2" s="1"/>
      <c r="Q2" s="1"/>
      <c r="R2" s="1"/>
      <c r="S2" s="1"/>
      <c r="T2" s="1"/>
      <c r="U2" s="1"/>
      <c r="V2" s="1"/>
    </row>
    <row r="3" spans="1:22" ht="16.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O3" s="53" t="s">
        <v>33</v>
      </c>
      <c r="P3" s="53"/>
      <c r="Q3" s="53"/>
      <c r="R3" s="53"/>
      <c r="S3" s="53"/>
      <c r="T3" s="53"/>
      <c r="U3" s="53"/>
      <c r="V3" s="53"/>
    </row>
    <row r="4" spans="1:22" ht="16.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P4" s="1"/>
      <c r="Q4" s="1"/>
      <c r="R4" s="1"/>
      <c r="S4" s="1"/>
      <c r="T4" s="1"/>
      <c r="U4" s="1"/>
      <c r="V4" s="1"/>
    </row>
    <row r="5" spans="1:22" ht="18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54" t="s">
        <v>48</v>
      </c>
      <c r="L5" s="54"/>
      <c r="O5" s="1"/>
      <c r="P5" s="1"/>
      <c r="Q5" s="1"/>
      <c r="R5" s="1"/>
      <c r="S5" s="1"/>
      <c r="T5" s="1"/>
      <c r="U5" s="1"/>
      <c r="V5" s="24" t="s">
        <v>34</v>
      </c>
    </row>
    <row r="6" spans="1:22" ht="15" customHeight="1" x14ac:dyDescent="0.25">
      <c r="A6" s="55" t="s">
        <v>44</v>
      </c>
      <c r="B6" s="57" t="s">
        <v>1</v>
      </c>
      <c r="C6" s="59" t="s">
        <v>32</v>
      </c>
      <c r="D6" s="57"/>
      <c r="E6" s="57"/>
      <c r="F6" s="57"/>
      <c r="G6" s="57"/>
      <c r="H6" s="57" t="s">
        <v>57</v>
      </c>
      <c r="I6" s="57"/>
      <c r="J6" s="57"/>
      <c r="K6" s="57"/>
      <c r="L6" s="60"/>
      <c r="O6" s="55" t="s">
        <v>44</v>
      </c>
      <c r="P6" s="61" t="s">
        <v>1</v>
      </c>
      <c r="Q6" s="62"/>
      <c r="R6" s="59" t="s">
        <v>57</v>
      </c>
      <c r="S6" s="57"/>
      <c r="T6" s="57"/>
      <c r="U6" s="57"/>
      <c r="V6" s="60"/>
    </row>
    <row r="7" spans="1:22" ht="15.75" thickBot="1" x14ac:dyDescent="0.3">
      <c r="A7" s="56"/>
      <c r="B7" s="58"/>
      <c r="C7" s="10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2</v>
      </c>
      <c r="I7" s="8" t="s">
        <v>3</v>
      </c>
      <c r="J7" s="8" t="s">
        <v>4</v>
      </c>
      <c r="K7" s="8" t="s">
        <v>5</v>
      </c>
      <c r="L7" s="9" t="s">
        <v>6</v>
      </c>
      <c r="O7" s="56"/>
      <c r="P7" s="63"/>
      <c r="Q7" s="64"/>
      <c r="R7" s="10" t="s">
        <v>2</v>
      </c>
      <c r="S7" s="46" t="s">
        <v>3</v>
      </c>
      <c r="T7" s="46" t="s">
        <v>4</v>
      </c>
      <c r="U7" s="46" t="s">
        <v>5</v>
      </c>
      <c r="V7" s="9" t="s">
        <v>6</v>
      </c>
    </row>
    <row r="8" spans="1:22" ht="12.75" customHeight="1" thickBot="1" x14ac:dyDescent="0.3">
      <c r="A8" s="12">
        <v>1</v>
      </c>
      <c r="B8" s="13">
        <v>2</v>
      </c>
      <c r="C8" s="15">
        <v>3</v>
      </c>
      <c r="D8" s="13">
        <v>4</v>
      </c>
      <c r="E8" s="13">
        <v>5</v>
      </c>
      <c r="F8" s="13">
        <v>6</v>
      </c>
      <c r="G8" s="14">
        <v>7</v>
      </c>
      <c r="H8" s="15">
        <v>3</v>
      </c>
      <c r="I8" s="13">
        <v>4</v>
      </c>
      <c r="J8" s="13">
        <v>5</v>
      </c>
      <c r="K8" s="13">
        <v>6</v>
      </c>
      <c r="L8" s="14">
        <v>7</v>
      </c>
      <c r="O8" s="26">
        <v>1</v>
      </c>
      <c r="P8" s="65">
        <v>2</v>
      </c>
      <c r="Q8" s="66"/>
      <c r="R8" s="27">
        <v>3</v>
      </c>
      <c r="S8" s="32">
        <v>4</v>
      </c>
      <c r="T8" s="32">
        <v>5</v>
      </c>
      <c r="U8" s="32">
        <v>6</v>
      </c>
      <c r="V8" s="33">
        <v>7</v>
      </c>
    </row>
    <row r="9" spans="1:22" ht="15" customHeight="1" x14ac:dyDescent="0.25">
      <c r="A9" s="11" t="s">
        <v>7</v>
      </c>
      <c r="B9" s="47" t="s">
        <v>47</v>
      </c>
      <c r="C9" s="22">
        <f>SUM(D9:G9)</f>
        <v>3.7626279999999999</v>
      </c>
      <c r="D9" s="16">
        <f>D10+D15+D16+D17</f>
        <v>0</v>
      </c>
      <c r="E9" s="16">
        <f t="shared" ref="E9:F9" si="0">E10+E15+E16+E17</f>
        <v>0</v>
      </c>
      <c r="F9" s="16">
        <f t="shared" si="0"/>
        <v>3.4185379999999999</v>
      </c>
      <c r="G9" s="17">
        <f>G10+G15+G16+G17</f>
        <v>0.34409000000000001</v>
      </c>
      <c r="H9" s="34">
        <f>SUM(I9:L9)</f>
        <v>3.5116450000000001</v>
      </c>
      <c r="I9" s="35">
        <f>I10+I15+I16+I17</f>
        <v>0.26846900000000001</v>
      </c>
      <c r="J9" s="35">
        <f t="shared" ref="J9" si="1">J10+J15+J16+J17</f>
        <v>3.2431760000000001</v>
      </c>
      <c r="K9" s="35"/>
      <c r="L9" s="36"/>
      <c r="O9" s="7" t="s">
        <v>7</v>
      </c>
      <c r="P9" s="67" t="s">
        <v>35</v>
      </c>
      <c r="Q9" s="68"/>
      <c r="R9" s="22">
        <f>SUM(S9:V9)</f>
        <v>0.44819999999999999</v>
      </c>
      <c r="S9" s="16">
        <f>S10+S11+S12+S13</f>
        <v>3.3300000000000003E-2</v>
      </c>
      <c r="T9" s="16">
        <f t="shared" ref="T9" si="2">T10+T11+T12+T13</f>
        <v>0.41489999999999999</v>
      </c>
      <c r="U9" s="16"/>
      <c r="V9" s="17"/>
    </row>
    <row r="10" spans="1:22" ht="15" customHeight="1" x14ac:dyDescent="0.25">
      <c r="A10" s="3" t="s">
        <v>8</v>
      </c>
      <c r="B10" s="44" t="s">
        <v>9</v>
      </c>
      <c r="C10" s="22">
        <f>SUM(D10:G10)</f>
        <v>0</v>
      </c>
      <c r="D10" s="18"/>
      <c r="E10" s="18"/>
      <c r="F10" s="18"/>
      <c r="G10" s="19"/>
      <c r="H10" s="34"/>
      <c r="I10" s="37"/>
      <c r="J10" s="37"/>
      <c r="K10" s="37"/>
      <c r="L10" s="38"/>
      <c r="O10" s="28" t="s">
        <v>8</v>
      </c>
      <c r="P10" s="69" t="s">
        <v>36</v>
      </c>
      <c r="Q10" s="70"/>
      <c r="R10" s="22"/>
      <c r="S10" s="18"/>
      <c r="T10" s="18"/>
      <c r="U10" s="18"/>
      <c r="V10" s="19"/>
    </row>
    <row r="11" spans="1:22" ht="15" customHeight="1" x14ac:dyDescent="0.25">
      <c r="A11" s="4"/>
      <c r="B11" s="44" t="s">
        <v>10</v>
      </c>
      <c r="C11" s="22"/>
      <c r="D11" s="18"/>
      <c r="E11" s="18"/>
      <c r="F11" s="18"/>
      <c r="G11" s="19"/>
      <c r="H11" s="34"/>
      <c r="I11" s="37"/>
      <c r="J11" s="37"/>
      <c r="K11" s="37"/>
      <c r="L11" s="38"/>
      <c r="O11" s="28" t="s">
        <v>11</v>
      </c>
      <c r="P11" s="69" t="s">
        <v>37</v>
      </c>
      <c r="Q11" s="70"/>
      <c r="R11" s="22">
        <f t="shared" ref="R11:R19" si="3">SUM(S11:V11)</f>
        <v>0.44819999999999999</v>
      </c>
      <c r="S11" s="18">
        <f>S16</f>
        <v>3.3300000000000003E-2</v>
      </c>
      <c r="T11" s="18">
        <f>T14+T16+T17</f>
        <v>0.41489999999999999</v>
      </c>
      <c r="U11" s="16"/>
      <c r="V11" s="17"/>
    </row>
    <row r="12" spans="1:22" ht="15" customHeight="1" x14ac:dyDescent="0.25">
      <c r="A12" s="4"/>
      <c r="B12" s="44" t="s">
        <v>3</v>
      </c>
      <c r="C12" s="22">
        <f t="shared" ref="C12:C28" si="4">SUM(D12:G12)</f>
        <v>0</v>
      </c>
      <c r="D12" s="18"/>
      <c r="E12" s="18"/>
      <c r="F12" s="18"/>
      <c r="G12" s="19"/>
      <c r="H12" s="34"/>
      <c r="I12" s="37"/>
      <c r="J12" s="37"/>
      <c r="K12" s="37"/>
      <c r="L12" s="38"/>
      <c r="O12" s="6" t="s">
        <v>13</v>
      </c>
      <c r="P12" s="69" t="s">
        <v>14</v>
      </c>
      <c r="Q12" s="70"/>
      <c r="R12" s="22"/>
      <c r="S12" s="42"/>
      <c r="T12" s="18"/>
      <c r="U12" s="18"/>
      <c r="V12" s="19"/>
    </row>
    <row r="13" spans="1:22" ht="15" customHeight="1" x14ac:dyDescent="0.25">
      <c r="A13" s="4"/>
      <c r="B13" s="44" t="s">
        <v>4</v>
      </c>
      <c r="C13" s="22">
        <f t="shared" si="4"/>
        <v>0</v>
      </c>
      <c r="D13" s="18"/>
      <c r="E13" s="18"/>
      <c r="F13" s="18"/>
      <c r="G13" s="19"/>
      <c r="H13" s="34"/>
      <c r="I13" s="37"/>
      <c r="J13" s="37"/>
      <c r="K13" s="37"/>
      <c r="L13" s="38"/>
      <c r="O13" s="6" t="s">
        <v>15</v>
      </c>
      <c r="P13" s="69" t="s">
        <v>38</v>
      </c>
      <c r="Q13" s="70"/>
      <c r="R13" s="22"/>
      <c r="S13" s="18"/>
      <c r="T13" s="18"/>
      <c r="U13" s="18"/>
      <c r="V13" s="19"/>
    </row>
    <row r="14" spans="1:22" ht="15" customHeight="1" x14ac:dyDescent="0.25">
      <c r="A14" s="4"/>
      <c r="B14" s="44" t="s">
        <v>5</v>
      </c>
      <c r="C14" s="22">
        <f t="shared" si="4"/>
        <v>0</v>
      </c>
      <c r="D14" s="18"/>
      <c r="E14" s="18"/>
      <c r="F14" s="18"/>
      <c r="G14" s="19"/>
      <c r="H14" s="34"/>
      <c r="I14" s="37"/>
      <c r="J14" s="37"/>
      <c r="K14" s="37"/>
      <c r="L14" s="38"/>
      <c r="O14" s="6" t="s">
        <v>17</v>
      </c>
      <c r="P14" s="69" t="s">
        <v>39</v>
      </c>
      <c r="Q14" s="70"/>
      <c r="R14" s="22">
        <f t="shared" si="3"/>
        <v>1.23E-2</v>
      </c>
      <c r="S14" s="18"/>
      <c r="T14" s="18">
        <f>0.0123</f>
        <v>1.23E-2</v>
      </c>
      <c r="U14" s="18"/>
      <c r="V14" s="19"/>
    </row>
    <row r="15" spans="1:22" ht="15" customHeight="1" x14ac:dyDescent="0.25">
      <c r="A15" s="3" t="s">
        <v>11</v>
      </c>
      <c r="B15" s="44" t="s">
        <v>12</v>
      </c>
      <c r="C15" s="22">
        <f t="shared" si="4"/>
        <v>3.7626279999999999</v>
      </c>
      <c r="D15" s="18"/>
      <c r="E15" s="18"/>
      <c r="F15" s="18">
        <v>3.4185379999999999</v>
      </c>
      <c r="G15" s="19">
        <f>0.237514+G18</f>
        <v>0.34409000000000001</v>
      </c>
      <c r="H15" s="34">
        <f t="shared" ref="H15:H25" si="5">SUM(I15:L15)</f>
        <v>3.5116450000000001</v>
      </c>
      <c r="I15" s="37">
        <f>I20</f>
        <v>0.26846900000000001</v>
      </c>
      <c r="J15" s="37">
        <f>J18+J20+J23</f>
        <v>3.2431760000000001</v>
      </c>
      <c r="K15" s="37"/>
      <c r="L15" s="38"/>
      <c r="O15" s="6" t="s">
        <v>50</v>
      </c>
      <c r="P15" s="69" t="s">
        <v>40</v>
      </c>
      <c r="Q15" s="70"/>
      <c r="R15" s="22"/>
      <c r="S15" s="18"/>
      <c r="T15" s="50">
        <v>6.22</v>
      </c>
      <c r="U15" s="18"/>
      <c r="V15" s="31"/>
    </row>
    <row r="16" spans="1:22" ht="15.75" customHeight="1" x14ac:dyDescent="0.25">
      <c r="A16" s="3" t="s">
        <v>13</v>
      </c>
      <c r="B16" s="44" t="s">
        <v>14</v>
      </c>
      <c r="C16" s="22">
        <f t="shared" si="4"/>
        <v>0</v>
      </c>
      <c r="D16" s="18"/>
      <c r="E16" s="18"/>
      <c r="F16" s="18"/>
      <c r="G16" s="19"/>
      <c r="H16" s="34"/>
      <c r="I16" s="37"/>
      <c r="J16" s="37"/>
      <c r="K16" s="37"/>
      <c r="L16" s="38"/>
      <c r="O16" s="6" t="s">
        <v>19</v>
      </c>
      <c r="P16" s="69" t="s">
        <v>41</v>
      </c>
      <c r="Q16" s="70"/>
      <c r="R16" s="22">
        <f t="shared" si="3"/>
        <v>0.25559999999999999</v>
      </c>
      <c r="S16" s="18">
        <f>0.0333</f>
        <v>3.3300000000000003E-2</v>
      </c>
      <c r="T16" s="18">
        <f>0.2223</f>
        <v>0.2223</v>
      </c>
      <c r="U16" s="18"/>
      <c r="V16" s="19"/>
    </row>
    <row r="17" spans="1:22" ht="15" customHeight="1" x14ac:dyDescent="0.25">
      <c r="A17" s="3" t="s">
        <v>15</v>
      </c>
      <c r="B17" s="44" t="s">
        <v>16</v>
      </c>
      <c r="C17" s="22">
        <f t="shared" si="4"/>
        <v>0</v>
      </c>
      <c r="D17" s="18"/>
      <c r="E17" s="18"/>
      <c r="F17" s="18"/>
      <c r="G17" s="19"/>
      <c r="H17" s="34"/>
      <c r="I17" s="37"/>
      <c r="J17" s="37"/>
      <c r="K17" s="37"/>
      <c r="L17" s="38"/>
      <c r="O17" s="6" t="s">
        <v>20</v>
      </c>
      <c r="P17" s="69" t="s">
        <v>51</v>
      </c>
      <c r="Q17" s="70"/>
      <c r="R17" s="22">
        <f t="shared" si="3"/>
        <v>0.18029999999999999</v>
      </c>
      <c r="S17" s="18"/>
      <c r="T17" s="18">
        <f t="shared" ref="T17" si="6">T18+T19+T20</f>
        <v>0.18029999999999999</v>
      </c>
      <c r="U17" s="18"/>
      <c r="V17" s="19"/>
    </row>
    <row r="18" spans="1:22" ht="27.75" customHeight="1" x14ac:dyDescent="0.25">
      <c r="A18" s="6" t="s">
        <v>17</v>
      </c>
      <c r="B18" s="51" t="s">
        <v>18</v>
      </c>
      <c r="C18" s="22">
        <f t="shared" si="4"/>
        <v>0.106576</v>
      </c>
      <c r="D18" s="18"/>
      <c r="E18" s="18"/>
      <c r="F18" s="18"/>
      <c r="G18" s="19">
        <v>0.106576</v>
      </c>
      <c r="H18" s="34">
        <f t="shared" si="5"/>
        <v>9.6241999999999994E-2</v>
      </c>
      <c r="I18" s="37"/>
      <c r="J18" s="37">
        <f>0.096242</f>
        <v>9.6241999999999994E-2</v>
      </c>
      <c r="K18" s="37"/>
      <c r="L18" s="38"/>
      <c r="O18" s="28" t="s">
        <v>23</v>
      </c>
      <c r="P18" s="69" t="s">
        <v>52</v>
      </c>
      <c r="Q18" s="70"/>
      <c r="R18" s="22"/>
      <c r="S18" s="18"/>
      <c r="T18" s="18"/>
      <c r="U18" s="18"/>
      <c r="V18" s="19"/>
    </row>
    <row r="19" spans="1:22" ht="15.75" customHeight="1" x14ac:dyDescent="0.25">
      <c r="A19" s="4"/>
      <c r="B19" s="45" t="s">
        <v>45</v>
      </c>
      <c r="C19" s="43">
        <f t="shared" si="4"/>
        <v>6.43</v>
      </c>
      <c r="D19" s="18"/>
      <c r="E19" s="18"/>
      <c r="F19" s="18"/>
      <c r="G19" s="23">
        <v>6.43</v>
      </c>
      <c r="H19" s="34"/>
      <c r="I19" s="37"/>
      <c r="J19" s="49">
        <v>6.39</v>
      </c>
      <c r="K19" s="37"/>
      <c r="L19" s="38"/>
      <c r="O19" s="28" t="s">
        <v>28</v>
      </c>
      <c r="P19" s="69" t="s">
        <v>53</v>
      </c>
      <c r="Q19" s="70"/>
      <c r="R19" s="22">
        <f t="shared" si="3"/>
        <v>0.18029999999999999</v>
      </c>
      <c r="S19" s="18"/>
      <c r="T19" s="18">
        <f>0.1803</f>
        <v>0.18029999999999999</v>
      </c>
      <c r="U19" s="18"/>
      <c r="V19" s="19"/>
    </row>
    <row r="20" spans="1:22" ht="30.75" customHeight="1" thickBot="1" x14ac:dyDescent="0.3">
      <c r="A20" s="6" t="s">
        <v>19</v>
      </c>
      <c r="B20" s="44" t="s">
        <v>56</v>
      </c>
      <c r="C20" s="22">
        <f t="shared" si="4"/>
        <v>2.1046719999999999</v>
      </c>
      <c r="D20" s="18">
        <v>0.59265100000000004</v>
      </c>
      <c r="E20" s="18">
        <v>1.5120210000000001</v>
      </c>
      <c r="F20" s="18"/>
      <c r="G20" s="19"/>
      <c r="H20" s="34">
        <f t="shared" si="5"/>
        <v>2.0046360000000001</v>
      </c>
      <c r="I20" s="37">
        <f>0.268469</f>
        <v>0.26846900000000001</v>
      </c>
      <c r="J20" s="37">
        <f>1.736167</f>
        <v>1.736167</v>
      </c>
      <c r="K20" s="37"/>
      <c r="L20" s="38"/>
      <c r="O20" s="29" t="s">
        <v>30</v>
      </c>
      <c r="P20" s="71" t="s">
        <v>42</v>
      </c>
      <c r="Q20" s="72"/>
      <c r="R20" s="30"/>
      <c r="S20" s="20"/>
      <c r="T20" s="20"/>
      <c r="U20" s="20"/>
      <c r="V20" s="21"/>
    </row>
    <row r="21" spans="1:22" x14ac:dyDescent="0.25">
      <c r="A21" s="3" t="s">
        <v>20</v>
      </c>
      <c r="B21" s="44" t="s">
        <v>21</v>
      </c>
      <c r="C21" s="22">
        <f t="shared" si="4"/>
        <v>1.55138</v>
      </c>
      <c r="D21" s="18">
        <f>D22+D23+D27+D28</f>
        <v>0</v>
      </c>
      <c r="E21" s="18">
        <f t="shared" ref="E21" si="7">E22+E23+E27+E28</f>
        <v>0</v>
      </c>
      <c r="F21" s="18">
        <f>F22+F23+F27+F28</f>
        <v>1.313866</v>
      </c>
      <c r="G21" s="19">
        <f>G23+G27+G28</f>
        <v>0.237514</v>
      </c>
      <c r="H21" s="34">
        <f t="shared" si="5"/>
        <v>1.4107670000000001</v>
      </c>
      <c r="I21" s="37"/>
      <c r="J21" s="37">
        <f t="shared" ref="J21" si="8">J23+J27+J28</f>
        <v>1.4107670000000001</v>
      </c>
      <c r="K21" s="37"/>
      <c r="L21" s="38"/>
    </row>
    <row r="22" spans="1:22" x14ac:dyDescent="0.25">
      <c r="A22" s="4"/>
      <c r="B22" s="44" t="s">
        <v>22</v>
      </c>
      <c r="C22" s="22">
        <f t="shared" si="4"/>
        <v>0</v>
      </c>
      <c r="D22" s="18"/>
      <c r="E22" s="18"/>
      <c r="F22" s="18"/>
      <c r="G22" s="19"/>
      <c r="H22" s="34"/>
      <c r="I22" s="37"/>
      <c r="J22" s="37"/>
      <c r="K22" s="37"/>
      <c r="L22" s="38"/>
    </row>
    <row r="23" spans="1:22" x14ac:dyDescent="0.25">
      <c r="A23" s="3" t="s">
        <v>23</v>
      </c>
      <c r="B23" s="44" t="s">
        <v>24</v>
      </c>
      <c r="C23" s="22">
        <f t="shared" si="4"/>
        <v>0</v>
      </c>
      <c r="D23" s="18">
        <f>D25+D26</f>
        <v>0</v>
      </c>
      <c r="E23" s="18">
        <f t="shared" ref="E23" si="9">E25+E26</f>
        <v>0</v>
      </c>
      <c r="F23" s="18">
        <f>F25+F26</f>
        <v>0</v>
      </c>
      <c r="G23" s="19">
        <f>G25+G26</f>
        <v>0</v>
      </c>
      <c r="H23" s="34">
        <f t="shared" si="5"/>
        <v>1.4107670000000001</v>
      </c>
      <c r="I23" s="37"/>
      <c r="J23" s="37">
        <f t="shared" ref="J23" si="10">J25+J26</f>
        <v>1.4107670000000001</v>
      </c>
      <c r="K23" s="37"/>
      <c r="L23" s="38"/>
    </row>
    <row r="24" spans="1:22" x14ac:dyDescent="0.25">
      <c r="A24" s="4"/>
      <c r="B24" s="44" t="s">
        <v>25</v>
      </c>
      <c r="C24" s="22"/>
      <c r="D24" s="18"/>
      <c r="E24" s="18"/>
      <c r="F24" s="18"/>
      <c r="G24" s="19"/>
      <c r="H24" s="34"/>
      <c r="I24" s="37"/>
      <c r="J24" s="37"/>
      <c r="K24" s="37"/>
      <c r="L24" s="38"/>
    </row>
    <row r="25" spans="1:22" ht="15" customHeight="1" x14ac:dyDescent="0.25">
      <c r="A25" s="4"/>
      <c r="B25" s="44" t="s">
        <v>26</v>
      </c>
      <c r="C25" s="22">
        <f>SUM(D25:G25)</f>
        <v>0</v>
      </c>
      <c r="D25" s="18"/>
      <c r="E25" s="18"/>
      <c r="F25" s="18"/>
      <c r="G25" s="19"/>
      <c r="H25" s="34">
        <f t="shared" si="5"/>
        <v>1.4107670000000001</v>
      </c>
      <c r="I25" s="37"/>
      <c r="J25" s="37">
        <f>1.410767</f>
        <v>1.4107670000000001</v>
      </c>
      <c r="K25" s="37"/>
      <c r="L25" s="38"/>
    </row>
    <row r="26" spans="1:22" ht="15" customHeight="1" x14ac:dyDescent="0.25">
      <c r="A26" s="4"/>
      <c r="B26" s="44" t="s">
        <v>27</v>
      </c>
      <c r="C26" s="22">
        <f t="shared" si="4"/>
        <v>0</v>
      </c>
      <c r="D26" s="18"/>
      <c r="E26" s="18"/>
      <c r="F26" s="18"/>
      <c r="G26" s="19"/>
      <c r="H26" s="34"/>
      <c r="I26" s="37"/>
      <c r="J26" s="37"/>
      <c r="K26" s="37"/>
      <c r="L26" s="38"/>
    </row>
    <row r="27" spans="1:22" x14ac:dyDescent="0.25">
      <c r="A27" s="3" t="s">
        <v>28</v>
      </c>
      <c r="B27" s="44" t="s">
        <v>29</v>
      </c>
      <c r="C27" s="22">
        <f t="shared" si="4"/>
        <v>1.55138</v>
      </c>
      <c r="D27" s="18"/>
      <c r="E27" s="18"/>
      <c r="F27" s="18">
        <v>1.313866</v>
      </c>
      <c r="G27" s="19">
        <v>0.237514</v>
      </c>
      <c r="H27" s="34"/>
      <c r="I27" s="37"/>
      <c r="J27" s="37"/>
      <c r="K27" s="37"/>
      <c r="L27" s="38"/>
    </row>
    <row r="28" spans="1:22" ht="15.75" thickBot="1" x14ac:dyDescent="0.3">
      <c r="A28" s="5" t="s">
        <v>30</v>
      </c>
      <c r="B28" s="48" t="s">
        <v>31</v>
      </c>
      <c r="C28" s="30">
        <f t="shared" si="4"/>
        <v>0</v>
      </c>
      <c r="D28" s="20"/>
      <c r="E28" s="20"/>
      <c r="F28" s="20"/>
      <c r="G28" s="21"/>
      <c r="H28" s="39"/>
      <c r="I28" s="40"/>
      <c r="J28" s="40"/>
      <c r="K28" s="40"/>
      <c r="L28" s="41"/>
    </row>
    <row r="33" spans="3:4" ht="15.75" customHeight="1" x14ac:dyDescent="0.25">
      <c r="C33" t="s">
        <v>55</v>
      </c>
    </row>
    <row r="34" spans="3:4" ht="15" customHeight="1" x14ac:dyDescent="0.25">
      <c r="D34" t="s">
        <v>46</v>
      </c>
    </row>
    <row r="35" spans="3:4" ht="15" customHeight="1" x14ac:dyDescent="0.25"/>
    <row r="36" spans="3:4" ht="15" customHeight="1" x14ac:dyDescent="0.25"/>
    <row r="37" spans="3:4" ht="15" customHeight="1" x14ac:dyDescent="0.25">
      <c r="C37" t="s">
        <v>54</v>
      </c>
    </row>
    <row r="38" spans="3:4" ht="15" customHeight="1" x14ac:dyDescent="0.25">
      <c r="D38" t="s">
        <v>46</v>
      </c>
    </row>
  </sheetData>
  <mergeCells count="25">
    <mergeCell ref="P18:Q18"/>
    <mergeCell ref="P19:Q19"/>
    <mergeCell ref="P20:Q20"/>
    <mergeCell ref="P13:Q13"/>
    <mergeCell ref="P14:Q14"/>
    <mergeCell ref="P15:Q15"/>
    <mergeCell ref="P16:Q16"/>
    <mergeCell ref="P17:Q17"/>
    <mergeCell ref="P8:Q8"/>
    <mergeCell ref="P9:Q9"/>
    <mergeCell ref="P10:Q10"/>
    <mergeCell ref="P11:Q11"/>
    <mergeCell ref="P12:Q12"/>
    <mergeCell ref="O1:V1"/>
    <mergeCell ref="O3:V3"/>
    <mergeCell ref="O6:O7"/>
    <mergeCell ref="P6:Q7"/>
    <mergeCell ref="R6:V6"/>
    <mergeCell ref="A1:L1"/>
    <mergeCell ref="A3:L3"/>
    <mergeCell ref="K5:L5"/>
    <mergeCell ref="A6:A7"/>
    <mergeCell ref="B6:B7"/>
    <mergeCell ref="C6:G6"/>
    <mergeCell ref="H6:L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33:C33 P25">
      <formula1>900</formula1>
    </dataValidation>
  </dataValidations>
  <pageMargins left="1.3779527559055118" right="0.70866141732283472" top="0.74803149606299213" bottom="0.74803149606299213" header="0.31496062992125984" footer="0.31496062992125984"/>
  <pageSetup paperSize="9" scale="115" orientation="landscape" verticalDpi="0" r:id="rId1"/>
  <rowBreaks count="1" manualBreakCount="1">
    <brk id="1" max="16383" man="1"/>
  </rowBreaks>
  <colBreaks count="2" manualBreakCount="2">
    <brk id="12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балансы</vt:lpstr>
      <vt:lpstr>балансы!sub_1006</vt:lpstr>
      <vt:lpstr>балансы!sub_100611</vt:lpstr>
      <vt:lpstr>балансы!sub_100613</vt:lpstr>
    </vt:vector>
  </TitlesOfParts>
  <Company>ОАО "АэроЧита"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АэроЧита</cp:lastModifiedBy>
  <cp:lastPrinted>2014-06-27T00:37:06Z</cp:lastPrinted>
  <dcterms:created xsi:type="dcterms:W3CDTF">2013-03-22T05:40:21Z</dcterms:created>
  <dcterms:modified xsi:type="dcterms:W3CDTF">2015-02-27T07:46:44Z</dcterms:modified>
</cp:coreProperties>
</file>